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our rate" state="visible" r:id="rId4"/>
    <sheet sheetId="2" name="Quote a job" state="visible" r:id="rId5"/>
  </sheets>
  <calcPr calcId="171027" fullCalcOnLoad="1"/>
</workbook>
</file>

<file path=xl/sharedStrings.xml><?xml version="1.0" encoding="utf-8"?>
<sst xmlns="http://schemas.openxmlformats.org/spreadsheetml/2006/main" count="57" uniqueCount="53">
  <si>
    <t>Job Costing &amp; Pricing Sheet</t>
  </si>
  <si>
    <t>Replace the yellow example numbers (a hypothetical four-person cleaning crew) with your own.</t>
  </si>
  <si>
    <t>Inputs</t>
  </si>
  <si>
    <t>Average hourly wage</t>
  </si>
  <si>
    <t>What you pay the people doing the work, averaged across the crew. If you are the one doing the work, use what you would pay someone to replace you.</t>
  </si>
  <si>
    <t>Payroll burden</t>
  </si>
  <si>
    <t>Employer payroll taxes (7.65% FICA plus state and federal unemployment), workers' comp, and any benefits, as a share of wages. 18% to 30% is common; your payroll reports show the real figure.</t>
  </si>
  <si>
    <t>Paid hours per worker per year</t>
  </si>
  <si>
    <t>2,080 for full time. Include paid time off, because you pay for those hours whether or not anyone bills them.</t>
  </si>
  <si>
    <t>Billable utilization</t>
  </si>
  <si>
    <t>The share of paid hours that land on an invoice. Drive time, training, callbacks, and slow days pull it down. 65% to 80% is typical for field service crews.</t>
  </si>
  <si>
    <t>Billable workers</t>
  </si>
  <si>
    <t>People whose hours you bill to customers. Do not count office staff; they belong in overhead.</t>
  </si>
  <si>
    <t>Annual overhead</t>
  </si>
  <si>
    <t>Everything that is not direct labor or job materials: rent, vehicles, fuel, insurance, software, marketing, office staff, and a fair salary for the owner.</t>
  </si>
  <si>
    <t>Target net margin</t>
  </si>
  <si>
    <t>Profit left after every cost, including the owner's salary. 10% to 20% gives you a cushion for slow months and money to grow.</t>
  </si>
  <si>
    <t>Results</t>
  </si>
  <si>
    <t>Loaded hourly cost</t>
  </si>
  <si>
    <t>Wage plus payroll taxes, workers' comp, and benefits.</t>
  </si>
  <si>
    <t>Billable hours per year</t>
  </si>
  <si>
    <t>Every worker's paid hours times utilization.</t>
  </si>
  <si>
    <t>Labor cost per billable hour</t>
  </si>
  <si>
    <t>Unbilled hours still get paid, so billed hours carry them.</t>
  </si>
  <si>
    <t>Overhead per billable hour</t>
  </si>
  <si>
    <t>Each billed hour's share of rent, vehicles, software, office staff, and owner pay.</t>
  </si>
  <si>
    <t>Break-even rate</t>
  </si>
  <si>
    <t>Below this, every billed hour loses money.</t>
  </si>
  <si>
    <t>Price per billable hour</t>
  </si>
  <si>
    <t>Break-even divided by (1 - margin). This is the rate to quote from.</t>
  </si>
  <si>
    <t>Check the rate you charge today</t>
  </si>
  <si>
    <t>Your current hourly rate</t>
  </si>
  <si>
    <t>Net margin at that rate</t>
  </si>
  <si>
    <t>Free from Pinstripe Business Services LLC, pinstripeservices.com. General guidance, not tax, legal, or accounting advice.</t>
  </si>
  <si>
    <t>Quote a job</t>
  </si>
  <si>
    <t>Uses the price and break-even rates from the Your rate tab.</t>
  </si>
  <si>
    <t>Crew size</t>
  </si>
  <si>
    <t>People on the job.</t>
  </si>
  <si>
    <t>Hours on site, per worker</t>
  </si>
  <si>
    <t/>
  </si>
  <si>
    <t>Drive and setup hours this job adds, per worker</t>
  </si>
  <si>
    <t>Only time this job causes. General unbilled time is already in utilization.</t>
  </si>
  <si>
    <t>Materials at cost</t>
  </si>
  <si>
    <t>Markup on materials and other costs</t>
  </si>
  <si>
    <t>Other direct costs (dump fees, rentals, subcontractors)</t>
  </si>
  <si>
    <t>Labor hours</t>
  </si>
  <si>
    <t>Labor price</t>
  </si>
  <si>
    <t>Materials price</t>
  </si>
  <si>
    <t>Other costs price</t>
  </si>
  <si>
    <t>Quote</t>
  </si>
  <si>
    <t>Job cost at break-even</t>
  </si>
  <si>
    <t>Profit on the job</t>
  </si>
  <si>
    <t>Margin on the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</si>
</sst>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&quot;$&quot;#,##0"/>
    <numFmt numFmtId="166" formatCode="0.0%"/>
    <numFmt numFmtId="167" formatCode="0.0#"/>
  </numFmts>
  <fonts count="7" x14ac:knownFonts="1">
    <font>
      <color theme="1"/>
      <family val="2"/>
      <scheme val="minor"/>
      <sz val="11"/>
      <name val="Calibri"/>
    </font>
    <font>
      <b/>
      <color rgb="FF184060"/>
      <sz val="16"/>
    </font>
    <font>
      <i/>
      <color rgb="FF5B6B7B"/>
    </font>
    <font>
      <b/>
      <color rgb="FF184060"/>
    </font>
    <font>
      <color rgb="FF5B6B7B"/>
      <sz val="9"/>
    </font>
    <font>
      <b/>
    </font>
    <font>
      <i/>
      <color rgb="FF5B6B7B"/>
      <sz val="9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2" borderId="1" xfId="0" applyNumberFormat="1" applyFill="1" applyBorder="1"/>
    <xf numFmtId="0" fontId="4" fillId="0" borderId="0" xfId="0" applyFont="1" applyAlignment="1">
      <alignment vertical="top" wrapText="1"/>
    </xf>
    <xf numFmtId="9" fontId="0" fillId="2" borderId="1" xfId="0" applyNumberFormat="1" applyFill="1" applyBorder="1"/>
    <xf numFmtId="3" fontId="0" fillId="2" borderId="1" xfId="0" applyNumberFormat="1" applyFill="1" applyBorder="1"/>
    <xf numFmtId="1" fontId="0" fillId="2" borderId="1" xfId="0" applyNumberFormat="1" applyFill="1" applyBorder="1"/>
    <xf numFmtId="165" fontId="0" fillId="2" borderId="1" xfId="0" applyNumberFormat="1" applyFill="1" applyBorder="1"/>
    <xf numFmtId="164" fontId="0" fillId="0" borderId="1" xfId="0" applyNumberFormat="1" applyBorder="1"/>
    <xf numFmtId="0" fontId="4" fillId="0" borderId="0" xfId="0" applyFont="1"/>
    <xf numFmtId="3" fontId="0" fillId="0" borderId="1" xfId="0" applyNumberFormat="1" applyBorder="1"/>
    <xf numFmtId="0" fontId="5" fillId="0" borderId="0" xfId="0" applyFont="1"/>
    <xf numFmtId="164" fontId="5" fillId="0" borderId="1" xfId="0" applyNumberFormat="1" applyFont="1" applyBorder="1"/>
    <xf numFmtId="164" fontId="5" fillId="3" borderId="1" xfId="0" applyNumberFormat="1" applyFont="1" applyFill="1" applyBorder="1"/>
    <xf numFmtId="166" fontId="0" fillId="0" borderId="0" xfId="0" applyNumberFormat="1"/>
    <xf numFmtId="0" fontId="6" fillId="0" borderId="0" xfId="0" applyFont="1"/>
    <xf numFmtId="167" fontId="0" fillId="2" borderId="1" xfId="0" applyNumberFormat="1" applyFill="1" applyBorder="1"/>
    <xf numFmtId="167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6" customWidth="1"/>
    <col min="3" max="3" width="9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ht="30" customHeight="1" spans="1:3" x14ac:dyDescent="0.25">
      <c r="A5" t="s">
        <v>3</v>
      </c>
      <c r="B5" s="4">
        <v>20</v>
      </c>
      <c r="C5" s="5" t="s">
        <v>4</v>
      </c>
    </row>
    <row r="6" ht="30" customHeight="1" spans="1:3" x14ac:dyDescent="0.25">
      <c r="A6" t="s">
        <v>5</v>
      </c>
      <c r="B6" s="6">
        <v>0.22</v>
      </c>
      <c r="C6" s="5" t="s">
        <v>6</v>
      </c>
    </row>
    <row r="7" ht="30" customHeight="1" spans="1:3" x14ac:dyDescent="0.25">
      <c r="A7" t="s">
        <v>7</v>
      </c>
      <c r="B7" s="7">
        <v>2080</v>
      </c>
      <c r="C7" s="5" t="s">
        <v>8</v>
      </c>
    </row>
    <row r="8" ht="30" customHeight="1" spans="1:3" x14ac:dyDescent="0.25">
      <c r="A8" t="s">
        <v>9</v>
      </c>
      <c r="B8" s="6">
        <v>0.75</v>
      </c>
      <c r="C8" s="5" t="s">
        <v>10</v>
      </c>
    </row>
    <row r="9" ht="30" customHeight="1" spans="1:3" x14ac:dyDescent="0.25">
      <c r="A9" t="s">
        <v>11</v>
      </c>
      <c r="B9" s="8">
        <v>4</v>
      </c>
      <c r="C9" s="5" t="s">
        <v>12</v>
      </c>
    </row>
    <row r="10" ht="30" customHeight="1" spans="1:3" x14ac:dyDescent="0.25">
      <c r="A10" t="s">
        <v>13</v>
      </c>
      <c r="B10" s="9">
        <v>90000</v>
      </c>
      <c r="C10" s="5" t="s">
        <v>14</v>
      </c>
    </row>
    <row r="11" ht="30" customHeight="1" spans="1:3" x14ac:dyDescent="0.25">
      <c r="A11" t="s">
        <v>15</v>
      </c>
      <c r="B11" s="6">
        <v>0.15</v>
      </c>
      <c r="C11" s="5" t="s">
        <v>16</v>
      </c>
    </row>
    <row r="13" spans="1:1" x14ac:dyDescent="0.25">
      <c r="A13" s="3" t="s">
        <v>17</v>
      </c>
    </row>
    <row r="14" spans="1:3" x14ac:dyDescent="0.25">
      <c r="A14" t="s">
        <v>18</v>
      </c>
      <c r="B14" s="10">
        <f>B5*(1+B6)</f>
        <v>24.4</v>
      </c>
      <c r="C14" s="11" t="s">
        <v>19</v>
      </c>
    </row>
    <row r="15" spans="1:3" x14ac:dyDescent="0.25">
      <c r="A15" t="s">
        <v>20</v>
      </c>
      <c r="B15" s="12">
        <f>B9*B7*B8</f>
        <v>6240</v>
      </c>
      <c r="C15" s="11" t="s">
        <v>21</v>
      </c>
    </row>
    <row r="16" spans="1:3" x14ac:dyDescent="0.25">
      <c r="A16" t="s">
        <v>22</v>
      </c>
      <c r="B16" s="10">
        <f>B14/B8</f>
        <v>32.53333333333333</v>
      </c>
      <c r="C16" s="11" t="s">
        <v>23</v>
      </c>
    </row>
    <row r="17" spans="1:3" x14ac:dyDescent="0.25">
      <c r="A17" t="s">
        <v>24</v>
      </c>
      <c r="B17" s="10">
        <f>B10/B15</f>
        <v>14.423076923076923</v>
      </c>
      <c r="C17" s="11" t="s">
        <v>25</v>
      </c>
    </row>
    <row r="18" spans="1:3" x14ac:dyDescent="0.25">
      <c r="A18" s="13" t="s">
        <v>26</v>
      </c>
      <c r="B18" s="14">
        <f>B16+B17</f>
        <v>46.95641025641025</v>
      </c>
      <c r="C18" s="11" t="s">
        <v>27</v>
      </c>
    </row>
    <row r="19" spans="1:3" x14ac:dyDescent="0.25">
      <c r="A19" s="13" t="s">
        <v>28</v>
      </c>
      <c r="B19" s="15">
        <f>B18/(1-B11)</f>
        <v>55.24283559577677</v>
      </c>
      <c r="C19" s="11" t="s">
        <v>29</v>
      </c>
    </row>
    <row r="21" spans="1:1" x14ac:dyDescent="0.25">
      <c r="A21" s="3" t="s">
        <v>30</v>
      </c>
    </row>
    <row r="22" spans="1:2" x14ac:dyDescent="0.25">
      <c r="A22" t="s">
        <v>31</v>
      </c>
      <c r="B22" s="4">
        <v>50</v>
      </c>
    </row>
    <row r="23" spans="1:3" x14ac:dyDescent="0.25">
      <c r="A23" t="s">
        <v>32</v>
      </c>
      <c r="B23" s="16">
        <f>IF(B22&gt;0,1-B18/B22,"")</f>
        <v>0.06087179487179495</v>
      </c>
      <c r="C23" t="str">
        <f>IF(B22="","",IF(B22&lt;B18,"Below break-even: every billed hour loses money.",IF(B22&lt;B19,"Profitable, but short of your target margin.","At or above your target rate.")))</f>
        <v>Profitable, but short of your target margin.</v>
      </c>
    </row>
    <row r="25" spans="1:1" x14ac:dyDescent="0.25">
      <c r="A25" s="1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6" customWidth="1"/>
    <col min="3" max="3" width="70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1:3" x14ac:dyDescent="0.25">
      <c r="A4" t="s">
        <v>36</v>
      </c>
      <c r="B4" s="8">
        <v>2</v>
      </c>
      <c r="C4" s="11" t="s">
        <v>37</v>
      </c>
    </row>
    <row r="5" spans="1:3" x14ac:dyDescent="0.25">
      <c r="A5" t="s">
        <v>38</v>
      </c>
      <c r="B5" s="18">
        <v>3</v>
      </c>
      <c r="C5" s="11" t="s">
        <v>39</v>
      </c>
    </row>
    <row r="6" spans="1:3" x14ac:dyDescent="0.25">
      <c r="A6" t="s">
        <v>40</v>
      </c>
      <c r="B6" s="18">
        <v>0.5</v>
      </c>
      <c r="C6" s="11" t="s">
        <v>41</v>
      </c>
    </row>
    <row r="7" spans="1:3" x14ac:dyDescent="0.25">
      <c r="A7" t="s">
        <v>42</v>
      </c>
      <c r="B7" s="4">
        <v>18</v>
      </c>
      <c r="C7" s="11" t="s">
        <v>39</v>
      </c>
    </row>
    <row r="8" spans="1:3" x14ac:dyDescent="0.25">
      <c r="A8" t="s">
        <v>43</v>
      </c>
      <c r="B8" s="6">
        <v>0.2</v>
      </c>
      <c r="C8" s="11" t="s">
        <v>39</v>
      </c>
    </row>
    <row r="9" spans="1:3" x14ac:dyDescent="0.25">
      <c r="A9" t="s">
        <v>44</v>
      </c>
      <c r="B9" s="4">
        <v>0</v>
      </c>
      <c r="C9" s="11" t="s">
        <v>39</v>
      </c>
    </row>
    <row r="11" spans="1:2" x14ac:dyDescent="0.25">
      <c r="A11" t="s">
        <v>45</v>
      </c>
      <c r="B11" s="19">
        <f>B4*(B5+B6)</f>
        <v>7</v>
      </c>
    </row>
    <row r="12" spans="1:2" x14ac:dyDescent="0.25">
      <c r="A12" t="s">
        <v>46</v>
      </c>
      <c r="B12" s="10">
        <f>B11*'Your rate'!B19</f>
        <v>386.69984917043735</v>
      </c>
    </row>
    <row r="13" spans="1:2" x14ac:dyDescent="0.25">
      <c r="A13" t="s">
        <v>47</v>
      </c>
      <c r="B13" s="10">
        <f>B7*(1+B8)</f>
        <v>21.599999999999998</v>
      </c>
    </row>
    <row r="14" spans="1:2" x14ac:dyDescent="0.25">
      <c r="A14" t="s">
        <v>48</v>
      </c>
      <c r="B14" s="10">
        <f>B9*(1+B8)</f>
        <v>0</v>
      </c>
    </row>
    <row r="15" spans="1:2" x14ac:dyDescent="0.25">
      <c r="A15" s="13" t="s">
        <v>49</v>
      </c>
      <c r="B15" s="15">
        <f>B12+B13+B14</f>
        <v>408.29984917043737</v>
      </c>
    </row>
    <row r="16" spans="1:2" x14ac:dyDescent="0.25">
      <c r="A16" t="s">
        <v>50</v>
      </c>
      <c r="B16" s="10">
        <f>B11*'Your rate'!B18+B7+B9</f>
        <v>346.69487179487174</v>
      </c>
    </row>
    <row r="17" spans="1:2" x14ac:dyDescent="0.25">
      <c r="A17" t="s">
        <v>51</v>
      </c>
      <c r="B17" s="10">
        <f>B15-B16</f>
        <v>61.604977375565625</v>
      </c>
    </row>
    <row r="18" spans="1:2" x14ac:dyDescent="0.25">
      <c r="A18" t="s">
        <v>52</v>
      </c>
      <c r="B18" s="20">
        <f>IF(B15&gt;0,B17/B15,"")</f>
        <v>0.1508817049546588</v>
      </c>
    </row>
    <row r="20" spans="1:1" x14ac:dyDescent="0.25">
      <c r="A20" s="1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rate</vt:lpstr>
      <vt:lpstr>Quote a job</vt:lpstr>
    </vt:vector>
  </TitlesOfParts>
  <Company>Pinstripe Business Services LLC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Pinstripe Business Services</dc:creator>
  <dc:title/>
  <dc:subject/>
  <dc:description/>
  <cp:keywords/>
  <cp:category/>
  <cp:lastModifiedBy>Unknown</cp:lastModifiedBy>
  <dcterms:created xsi:type="dcterms:W3CDTF">2026-09-28T17:31:36Z</dcterms:created>
  <dcterms:modified xsi:type="dcterms:W3CDTF">2026-09-28T17:31:36Z</dcterms:modified>
</cp:coreProperties>
</file>